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75" yWindow="495" windowWidth="22560" windowHeight="143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<sst xmlns="http://schemas.openxmlformats.org/spreadsheetml/2006/main" count="177" uniqueCount="174">
  <si>
    <t xml:space="preserve"># Sleeps </t>
  </si>
  <si>
    <t>Bedrooms</t>
  </si>
  <si>
    <t>Bathrms</t>
  </si>
  <si>
    <t>Area</t>
  </si>
  <si>
    <t>U05-48</t>
  </si>
  <si>
    <t>John Wiggin</t>
  </si>
  <si>
    <t>2 Keyes Ln</t>
  </si>
  <si>
    <t>R09-7L</t>
  </si>
  <si>
    <t>7 Odyssey Ln</t>
  </si>
  <si>
    <t>U38-47</t>
  </si>
  <si>
    <t>Julie Hume Gordon</t>
  </si>
  <si>
    <t>Buffett Coastal Trust</t>
  </si>
  <si>
    <t>20 Running Tide</t>
  </si>
  <si>
    <t>U39-5-1</t>
  </si>
  <si>
    <t>Adrian Utsch/Elise Strong</t>
  </si>
  <si>
    <t>U09-4A</t>
  </si>
  <si>
    <t>1120 Shore Rd</t>
  </si>
  <si>
    <t>Est. of John Quirk</t>
  </si>
  <si>
    <t>U07-11</t>
  </si>
  <si>
    <t>110 Delano</t>
  </si>
  <si>
    <t>Daniel Gacetta Jr.</t>
  </si>
  <si>
    <t>U39-5-1</t>
  </si>
  <si>
    <t>88 Two Lights Rd (rear)</t>
  </si>
  <si>
    <t>88 Two Lights Rd (front)</t>
  </si>
  <si>
    <t>R03-9-Y</t>
  </si>
  <si>
    <t>64 Long Point Ln</t>
  </si>
  <si>
    <t>3 Oakhurst Rd</t>
  </si>
  <si>
    <t>Suzanne Gabriel</t>
  </si>
  <si>
    <t>Marshall and Suzanne Pillsbury</t>
  </si>
  <si>
    <t>Two Lights Rd</t>
  </si>
  <si>
    <t>June Eiesland</t>
  </si>
  <si>
    <t>U24-44</t>
  </si>
  <si>
    <t>Inland cluster Average</t>
  </si>
  <si>
    <t>Tracy Ginn</t>
  </si>
  <si>
    <t>1122 Shore Rd</t>
  </si>
  <si>
    <t>R03-9U</t>
  </si>
  <si>
    <t>6 Boathouse Ln</t>
  </si>
  <si>
    <t>Joagnes Pasquarella</t>
  </si>
  <si>
    <t>Two Lights cluster Average</t>
  </si>
  <si>
    <t>Charles Jordan Rd cluster Average</t>
  </si>
  <si>
    <t>10 Clinton Rd</t>
  </si>
  <si>
    <t>Winslow Pillsbury</t>
  </si>
  <si>
    <t>1,200-1,900</t>
  </si>
  <si>
    <t>R3-44C</t>
  </si>
  <si>
    <t>64 Kettle Cove Rd</t>
  </si>
  <si>
    <t>Longview LLC</t>
  </si>
  <si>
    <t>2,500-3,000</t>
  </si>
  <si>
    <t>U7-13</t>
  </si>
  <si>
    <t>109 Delano Park</t>
  </si>
  <si>
    <t>Robert Gips</t>
  </si>
  <si>
    <t>8,500-10,500</t>
  </si>
  <si>
    <t>R08-1-63</t>
  </si>
  <si>
    <t>21 Lower River Road</t>
  </si>
  <si>
    <t>Sprague Family/Blueberry Cottage</t>
  </si>
  <si>
    <t>1,500-3,850</t>
  </si>
  <si>
    <t>880 Shore Rd</t>
  </si>
  <si>
    <t>Chris and Laura Lynch</t>
  </si>
  <si>
    <t>Pond Cove cluster</t>
  </si>
  <si>
    <t>Shoret Road North cluster</t>
  </si>
  <si>
    <t>Mid-coast cluster</t>
  </si>
  <si>
    <t>Two Lights cluster</t>
  </si>
  <si>
    <t>Peabbles Cove cluster</t>
  </si>
  <si>
    <t>Shore Rd South cluster</t>
  </si>
  <si>
    <t>Inland cluster</t>
  </si>
  <si>
    <t>Charles Jordan Rd cluster</t>
  </si>
  <si>
    <t>Shore Rd North cluster Average</t>
  </si>
  <si>
    <t>Pond Cove cluster Average</t>
  </si>
  <si>
    <t>Angela Berry</t>
  </si>
  <si>
    <t>R03-9-B</t>
  </si>
  <si>
    <t>49 Shipwreck Cove</t>
  </si>
  <si>
    <t>William Gillian</t>
  </si>
  <si>
    <t>U09-4B</t>
  </si>
  <si>
    <t>1122 Shore Rd</t>
  </si>
  <si>
    <t>Steven Crockett</t>
  </si>
  <si>
    <t>R03-3A-3</t>
  </si>
  <si>
    <t>38 Alewife Cove</t>
  </si>
  <si>
    <t>Dennis J. Paustenbach Trust</t>
  </si>
  <si>
    <t>R03-9T</t>
  </si>
  <si>
    <t>6 Tucker Ln</t>
  </si>
  <si>
    <t>Ed and Rachel Perry</t>
  </si>
  <si>
    <t>U08-14</t>
  </si>
  <si>
    <t>12 Tides Edge Rd</t>
  </si>
  <si>
    <t>Justin and Linda Strunk</t>
  </si>
  <si>
    <t>U08-34</t>
  </si>
  <si>
    <t>31 Lawson Rd</t>
  </si>
  <si>
    <t>U02-51</t>
  </si>
  <si>
    <t>U08-41</t>
  </si>
  <si>
    <t xml:space="preserve">13 Lawson </t>
  </si>
  <si>
    <t>David Armstrong and Jean Taylor</t>
  </si>
  <si>
    <t>R02-3</t>
  </si>
  <si>
    <t>12 Becky's Cove</t>
  </si>
  <si>
    <t>Sandra Dunham Trust</t>
  </si>
  <si>
    <t>R03-18</t>
  </si>
  <si>
    <t>117 Old Ocean House</t>
  </si>
  <si>
    <t>U34-2-5</t>
  </si>
  <si>
    <t>3 Shaw Farm Rd</t>
  </si>
  <si>
    <t>Bowen and Clare Depke</t>
  </si>
  <si>
    <t>R03-9-X</t>
  </si>
  <si>
    <t>30 Shipwreck Cove</t>
  </si>
  <si>
    <t>U09-4B</t>
  </si>
  <si>
    <t>Steven Crockett</t>
  </si>
  <si>
    <t>Week</t>
  </si>
  <si>
    <t>Month</t>
  </si>
  <si>
    <t>availability (wks)</t>
  </si>
  <si>
    <t>Peabbles Cove cluster Average</t>
  </si>
  <si>
    <t>Mid-coast cluster Average</t>
  </si>
  <si>
    <t>Advertised Rental</t>
  </si>
  <si>
    <t>Richmond Terrace</t>
  </si>
  <si>
    <t>across Crescent Beach</t>
  </si>
  <si>
    <t>1,200-1,500</t>
  </si>
  <si>
    <t>apartment</t>
  </si>
  <si>
    <t>1,200-2,100</t>
  </si>
  <si>
    <t>4,200-7,350</t>
  </si>
  <si>
    <t>250-375</t>
  </si>
  <si>
    <t>3+</t>
  </si>
  <si>
    <t>4+</t>
  </si>
  <si>
    <t>350-375</t>
  </si>
  <si>
    <t>800-1,200</t>
  </si>
  <si>
    <t>1,800-2,200</t>
  </si>
  <si>
    <t>13 Kettle Cove</t>
  </si>
  <si>
    <t>Elizabeth Huebener</t>
  </si>
  <si>
    <t>U16-33</t>
  </si>
  <si>
    <t>unk</t>
  </si>
  <si>
    <t>R5-40-1</t>
  </si>
  <si>
    <t>81 Wells Rd</t>
  </si>
  <si>
    <t>U39-4-2</t>
  </si>
  <si>
    <t>U5-23</t>
  </si>
  <si>
    <t>950 Shore Rd</t>
  </si>
  <si>
    <t>Earl Brown</t>
  </si>
  <si>
    <t>unk</t>
  </si>
  <si>
    <t>unk</t>
  </si>
  <si>
    <t>DRAFT Inventory of Cape Elizabeth Short-term rentals</t>
  </si>
  <si>
    <t>Lot</t>
  </si>
  <si>
    <t xml:space="preserve">           Rental Stay</t>
  </si>
  <si>
    <t>Floor</t>
  </si>
  <si>
    <t>Map/lot</t>
  </si>
  <si>
    <t>Address</t>
  </si>
  <si>
    <t>Owner</t>
  </si>
  <si>
    <t>Size</t>
  </si>
  <si>
    <t>Night</t>
  </si>
  <si>
    <t>Wkend</t>
  </si>
  <si>
    <t>Est. of James Underwood</t>
  </si>
  <si>
    <t>4 Surfside</t>
  </si>
  <si>
    <t>U12-62</t>
  </si>
  <si>
    <t>1,800-3,000</t>
  </si>
  <si>
    <t>?</t>
  </si>
  <si>
    <t>1,800-2,600</t>
  </si>
  <si>
    <t>?</t>
  </si>
  <si>
    <t>Not available</t>
  </si>
  <si>
    <t>1,000-1,200</t>
  </si>
  <si>
    <t>Lawson LLC/Caputo</t>
  </si>
  <si>
    <t>7,000+</t>
  </si>
  <si>
    <t>2,300-3,400</t>
  </si>
  <si>
    <t>1,500-2,000</t>
  </si>
  <si>
    <t>unknown</t>
  </si>
  <si>
    <t>2,000-2,500</t>
  </si>
  <si>
    <t>3,000-4,500</t>
  </si>
  <si>
    <t>Crescent Beach</t>
  </si>
  <si>
    <t>950-1,950</t>
  </si>
  <si>
    <t>Charles and Lydia Webber</t>
  </si>
  <si>
    <t>U08-44</t>
  </si>
  <si>
    <t>U04-178</t>
  </si>
  <si>
    <t>Bronwyn Huffard</t>
  </si>
  <si>
    <t>5 Seabarn Rd</t>
  </si>
  <si>
    <t>10+</t>
  </si>
  <si>
    <t>6,500-7,500</t>
  </si>
  <si>
    <t>2,500-4,100</t>
  </si>
  <si>
    <t>Y</t>
  </si>
  <si>
    <t>2,400-5,496</t>
  </si>
  <si>
    <t>Not available</t>
  </si>
  <si>
    <t>Not available</t>
  </si>
  <si>
    <t>800-1,495</t>
  </si>
  <si>
    <t>2+</t>
  </si>
  <si>
    <t>1+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</si>
</sst>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selection activeCell="C44" sqref="C44"/>
    </sheetView>
  </sheetViews>
  <sheetFormatPr defaultColWidth="11.00390625" defaultRowHeight="12.75"/>
  <cols>
    <col min="1" max="1" width="7.625" style="19" customWidth="1"/>
    <col min="2" max="2" width="18.00390625" style="0" customWidth="1"/>
    <col min="3" max="3" width="24.375" style="0" customWidth="1"/>
    <col min="4" max="4" width="9.625" style="0" customWidth="1"/>
    <col min="5" max="5" width="6.625" style="0" customWidth="1"/>
    <col min="6" max="6" width="5.75390625" style="0" customWidth="1"/>
    <col min="7" max="7" width="10.00390625" style="0" customWidth="1"/>
    <col min="8" max="8" width="5.375" style="0" customWidth="1"/>
    <col min="9" max="9" width="12.00390625" style="0" customWidth="1"/>
    <col min="10" max="12" width="7.375" style="0" customWidth="1"/>
    <col min="13" max="13" width="10.125" style="0" customWidth="1"/>
  </cols>
  <sheetData>
    <row r="1" ht="12.75">
      <c r="A1" s="17" t="s">
        <v>131</v>
      </c>
    </row>
    <row r="3" spans="1:13" s="4" customFormat="1" ht="12.75">
      <c r="A3" s="17"/>
      <c r="D3" s="4" t="s">
        <v>132</v>
      </c>
      <c r="E3" s="5" t="s">
        <v>133</v>
      </c>
      <c r="I3" s="6" t="s">
        <v>106</v>
      </c>
      <c r="M3" s="4" t="s">
        <v>134</v>
      </c>
    </row>
    <row r="4" spans="1:13" s="7" customFormat="1" ht="13.5" thickBot="1">
      <c r="A4" s="18" t="s">
        <v>135</v>
      </c>
      <c r="B4" s="7" t="s">
        <v>136</v>
      </c>
      <c r="C4" s="7" t="s">
        <v>137</v>
      </c>
      <c r="D4" s="7" t="s">
        <v>138</v>
      </c>
      <c r="E4" s="7" t="s">
        <v>139</v>
      </c>
      <c r="F4" s="7" t="s">
        <v>140</v>
      </c>
      <c r="G4" s="7" t="s">
        <v>101</v>
      </c>
      <c r="H4" s="7" t="s">
        <v>102</v>
      </c>
      <c r="I4" s="8" t="s">
        <v>103</v>
      </c>
      <c r="J4" s="7" t="s">
        <v>0</v>
      </c>
      <c r="K4" s="7" t="s">
        <v>1</v>
      </c>
      <c r="L4" s="7" t="s">
        <v>2</v>
      </c>
      <c r="M4" s="7" t="s">
        <v>3</v>
      </c>
    </row>
    <row r="5" spans="1:9" s="10" customFormat="1" ht="12.75">
      <c r="A5" s="17"/>
      <c r="I5" s="11"/>
    </row>
    <row r="6" spans="1:9" s="10" customFormat="1" ht="12.75">
      <c r="A6" s="17" t="s">
        <v>58</v>
      </c>
      <c r="I6" s="11"/>
    </row>
    <row r="8" spans="1:13" ht="12.75">
      <c r="A8" s="19" t="s">
        <v>85</v>
      </c>
      <c r="B8" t="s">
        <v>55</v>
      </c>
      <c r="C8" t="s">
        <v>56</v>
      </c>
      <c r="D8" s="1">
        <v>47916</v>
      </c>
      <c r="G8" s="1">
        <v>11000</v>
      </c>
      <c r="I8">
        <v>22</v>
      </c>
      <c r="J8">
        <v>14</v>
      </c>
      <c r="K8">
        <v>7</v>
      </c>
      <c r="L8">
        <v>7</v>
      </c>
      <c r="M8" t="s">
        <v>151</v>
      </c>
    </row>
    <row r="9" spans="1:13" ht="12.75">
      <c r="A9" s="19" t="s">
        <v>126</v>
      </c>
      <c r="B9" t="s">
        <v>127</v>
      </c>
      <c r="C9" t="s">
        <v>128</v>
      </c>
      <c r="D9" s="1">
        <v>8700</v>
      </c>
      <c r="G9" t="s">
        <v>118</v>
      </c>
      <c r="I9">
        <v>30</v>
      </c>
      <c r="J9">
        <v>6</v>
      </c>
      <c r="K9">
        <v>3</v>
      </c>
      <c r="L9">
        <v>3</v>
      </c>
      <c r="M9" s="1">
        <v>3000</v>
      </c>
    </row>
    <row r="10" spans="1:13" ht="12.75">
      <c r="A10" s="19" t="s">
        <v>161</v>
      </c>
      <c r="B10" t="s">
        <v>26</v>
      </c>
      <c r="C10" t="s">
        <v>162</v>
      </c>
      <c r="D10" s="1">
        <v>32234</v>
      </c>
      <c r="G10" s="1">
        <v>4500</v>
      </c>
      <c r="I10">
        <v>32</v>
      </c>
      <c r="J10">
        <v>12</v>
      </c>
      <c r="K10">
        <v>6</v>
      </c>
      <c r="L10">
        <v>4.5</v>
      </c>
      <c r="M10" s="1">
        <v>5000</v>
      </c>
    </row>
    <row r="11" spans="1:13" ht="12.75">
      <c r="A11" s="19" t="s">
        <v>4</v>
      </c>
      <c r="B11" t="s">
        <v>6</v>
      </c>
      <c r="C11" t="s">
        <v>5</v>
      </c>
      <c r="D11" s="1">
        <v>9324</v>
      </c>
      <c r="E11">
        <v>450</v>
      </c>
      <c r="G11" s="1">
        <v>3150</v>
      </c>
      <c r="I11">
        <v>47</v>
      </c>
      <c r="J11" t="s">
        <v>164</v>
      </c>
      <c r="K11">
        <v>5</v>
      </c>
      <c r="L11">
        <v>3.5</v>
      </c>
      <c r="M11">
        <v>3200</v>
      </c>
    </row>
    <row r="12" spans="1:13" ht="12.75">
      <c r="A12" s="19" t="s">
        <v>47</v>
      </c>
      <c r="B12" t="s">
        <v>48</v>
      </c>
      <c r="C12" t="s">
        <v>49</v>
      </c>
      <c r="D12" s="1">
        <v>42353</v>
      </c>
      <c r="G12" t="s">
        <v>50</v>
      </c>
      <c r="I12">
        <v>52</v>
      </c>
      <c r="J12">
        <v>8</v>
      </c>
      <c r="K12">
        <v>4</v>
      </c>
      <c r="L12">
        <v>3</v>
      </c>
      <c r="M12" s="1">
        <v>4500</v>
      </c>
    </row>
    <row r="13" spans="1:13" ht="12.75">
      <c r="A13" s="19" t="s">
        <v>18</v>
      </c>
      <c r="B13" t="s">
        <v>19</v>
      </c>
      <c r="C13" t="s">
        <v>20</v>
      </c>
      <c r="D13" s="1">
        <v>23654</v>
      </c>
      <c r="E13" t="s">
        <v>170</v>
      </c>
      <c r="I13">
        <v>11</v>
      </c>
      <c r="J13">
        <v>5</v>
      </c>
      <c r="K13">
        <v>3</v>
      </c>
      <c r="L13">
        <v>2.5</v>
      </c>
      <c r="M13">
        <v>2300</v>
      </c>
    </row>
    <row r="14" spans="1:13" ht="12.75">
      <c r="A14" s="19" t="s">
        <v>80</v>
      </c>
      <c r="B14" t="s">
        <v>81</v>
      </c>
      <c r="C14" t="s">
        <v>82</v>
      </c>
      <c r="D14" s="1">
        <v>76230</v>
      </c>
      <c r="G14" s="1">
        <v>3900</v>
      </c>
      <c r="I14">
        <v>35</v>
      </c>
      <c r="J14">
        <v>11</v>
      </c>
      <c r="K14">
        <v>7</v>
      </c>
      <c r="L14">
        <v>2</v>
      </c>
      <c r="M14" s="1">
        <v>2500</v>
      </c>
    </row>
    <row r="15" spans="4:13" ht="12.75">
      <c r="D15" s="1"/>
      <c r="G15" s="1"/>
      <c r="M15" s="1"/>
    </row>
    <row r="16" spans="1:13" ht="12.75">
      <c r="A16" s="20" t="s">
        <v>65</v>
      </c>
      <c r="D16" s="12">
        <f>SUM(D8:D14)/7</f>
        <v>34344.42857142857</v>
      </c>
      <c r="G16" s="1"/>
      <c r="I16" s="13">
        <f>SUM(I8:I14)/7</f>
        <v>32.714285714285715</v>
      </c>
      <c r="J16" s="13">
        <f>SUM(J8:J14)/7</f>
        <v>8</v>
      </c>
      <c r="K16" s="13">
        <f>SUM(K8:K14)/7</f>
        <v>5</v>
      </c>
      <c r="L16" s="13">
        <f>SUM(L8:L14)/7</f>
        <v>3.642857142857143</v>
      </c>
      <c r="M16" s="14">
        <f>SUM(M8:M14)/7</f>
        <v>2928.5714285714284</v>
      </c>
    </row>
    <row r="17" spans="4:7" ht="12.75">
      <c r="D17" s="1"/>
      <c r="G17" s="1"/>
    </row>
    <row r="18" spans="1:13" ht="12.75">
      <c r="A18" s="20" t="s">
        <v>57</v>
      </c>
      <c r="D18" s="1"/>
      <c r="M18" s="1"/>
    </row>
    <row r="19" spans="4:13" ht="12.75">
      <c r="D19" s="1"/>
      <c r="M19" s="1"/>
    </row>
    <row r="20" spans="1:13" ht="12.75">
      <c r="A20" s="19" t="s">
        <v>160</v>
      </c>
      <c r="B20" t="s">
        <v>163</v>
      </c>
      <c r="C20" t="s">
        <v>33</v>
      </c>
      <c r="D20" s="1">
        <v>24185</v>
      </c>
      <c r="F20" s="1">
        <v>1650</v>
      </c>
      <c r="G20" s="1" t="s">
        <v>156</v>
      </c>
      <c r="I20">
        <v>46</v>
      </c>
      <c r="J20">
        <v>16</v>
      </c>
      <c r="K20">
        <v>6</v>
      </c>
      <c r="L20">
        <v>5</v>
      </c>
      <c r="M20" s="1">
        <v>5000</v>
      </c>
    </row>
    <row r="21" spans="1:13" ht="12.75">
      <c r="A21" s="19" t="s">
        <v>86</v>
      </c>
      <c r="B21" t="s">
        <v>87</v>
      </c>
      <c r="C21" t="s">
        <v>88</v>
      </c>
      <c r="D21" s="1">
        <v>14477</v>
      </c>
      <c r="G21" s="1" t="s">
        <v>152</v>
      </c>
      <c r="H21" s="1">
        <v>2200</v>
      </c>
      <c r="I21">
        <v>49</v>
      </c>
      <c r="J21">
        <v>9</v>
      </c>
      <c r="K21">
        <v>5</v>
      </c>
      <c r="L21">
        <v>2.5</v>
      </c>
      <c r="M21" s="1">
        <v>2300</v>
      </c>
    </row>
    <row r="22" spans="1:13" ht="12.75">
      <c r="A22" s="19" t="s">
        <v>83</v>
      </c>
      <c r="B22" t="s">
        <v>84</v>
      </c>
      <c r="C22" t="s">
        <v>150</v>
      </c>
      <c r="D22" s="1">
        <v>24506</v>
      </c>
      <c r="F22" s="1">
        <v>2000</v>
      </c>
      <c r="G22" s="1">
        <v>4000</v>
      </c>
      <c r="I22">
        <v>42</v>
      </c>
      <c r="J22">
        <v>10</v>
      </c>
      <c r="K22">
        <v>4</v>
      </c>
      <c r="L22">
        <v>2.5</v>
      </c>
      <c r="M22" s="1">
        <v>3500</v>
      </c>
    </row>
    <row r="23" spans="1:12" ht="12.75">
      <c r="A23" s="19" t="s">
        <v>99</v>
      </c>
      <c r="B23" t="s">
        <v>34</v>
      </c>
      <c r="C23" t="s">
        <v>100</v>
      </c>
      <c r="D23" s="1">
        <v>19577</v>
      </c>
      <c r="G23" t="s">
        <v>149</v>
      </c>
      <c r="H23" s="1">
        <v>1500</v>
      </c>
      <c r="I23">
        <v>48</v>
      </c>
      <c r="J23">
        <v>4</v>
      </c>
      <c r="K23">
        <v>1</v>
      </c>
      <c r="L23">
        <v>1</v>
      </c>
    </row>
    <row r="24" spans="1:12" ht="12.75">
      <c r="A24" s="19" t="s">
        <v>71</v>
      </c>
      <c r="B24" t="s">
        <v>72</v>
      </c>
      <c r="C24" t="s">
        <v>73</v>
      </c>
      <c r="D24" s="1">
        <v>19577</v>
      </c>
      <c r="G24" t="s">
        <v>144</v>
      </c>
      <c r="I24">
        <v>47</v>
      </c>
      <c r="J24">
        <v>8</v>
      </c>
      <c r="K24">
        <v>3</v>
      </c>
      <c r="L24">
        <v>2</v>
      </c>
    </row>
    <row r="25" spans="1:13" ht="12.75">
      <c r="A25" s="19" t="s">
        <v>15</v>
      </c>
      <c r="B25" t="s">
        <v>16</v>
      </c>
      <c r="C25" t="s">
        <v>17</v>
      </c>
      <c r="D25" s="1">
        <v>8977</v>
      </c>
      <c r="E25" t="s">
        <v>169</v>
      </c>
      <c r="I25">
        <v>52</v>
      </c>
      <c r="J25">
        <v>6</v>
      </c>
      <c r="K25">
        <v>2</v>
      </c>
      <c r="L25">
        <v>1</v>
      </c>
      <c r="M25" s="1">
        <v>1100</v>
      </c>
    </row>
    <row r="26" spans="4:13" ht="12.75">
      <c r="D26" s="1"/>
      <c r="M26" s="1"/>
    </row>
    <row r="27" spans="1:13" ht="12.75">
      <c r="A27" s="20" t="s">
        <v>66</v>
      </c>
      <c r="D27" s="12">
        <f>SUM(D20:D25)/6</f>
        <v>18549.833333333332</v>
      </c>
      <c r="I27" s="14">
        <f>SUM(I20:I25)/6</f>
        <v>47.333333333333336</v>
      </c>
      <c r="J27" s="14">
        <f>SUM(J20:J25)/6</f>
        <v>8.833333333333334</v>
      </c>
      <c r="K27" s="14">
        <f>SUM(K20:K25)/6</f>
        <v>3.5</v>
      </c>
      <c r="L27" s="14">
        <f>SUM(L20:L25)/6</f>
        <v>2.3333333333333335</v>
      </c>
      <c r="M27" s="14">
        <f>SUM(M20:M25)/6</f>
        <v>1983.3333333333333</v>
      </c>
    </row>
    <row r="28" spans="4:13" ht="12.75">
      <c r="D28" s="1"/>
      <c r="G28" s="1"/>
      <c r="M28" s="1"/>
    </row>
    <row r="29" ht="12.75">
      <c r="A29" s="20" t="s">
        <v>62</v>
      </c>
    </row>
    <row r="30" ht="12.75">
      <c r="A30" s="20"/>
    </row>
    <row r="31" spans="1:13" ht="12.75">
      <c r="A31" s="19" t="s">
        <v>89</v>
      </c>
      <c r="B31" t="s">
        <v>90</v>
      </c>
      <c r="C31" t="s">
        <v>91</v>
      </c>
      <c r="D31" s="1">
        <v>12000</v>
      </c>
      <c r="G31" s="1" t="s">
        <v>153</v>
      </c>
      <c r="I31">
        <v>52</v>
      </c>
      <c r="J31">
        <v>6</v>
      </c>
      <c r="K31">
        <v>3</v>
      </c>
      <c r="L31">
        <v>1.5</v>
      </c>
      <c r="M31" s="1">
        <v>1500</v>
      </c>
    </row>
    <row r="33" spans="1:13" ht="12.75">
      <c r="A33" s="20" t="s">
        <v>61</v>
      </c>
      <c r="D33" s="1"/>
      <c r="G33" s="1"/>
      <c r="M33" s="1"/>
    </row>
    <row r="34" spans="1:13" ht="12.75">
      <c r="A34" s="20"/>
      <c r="D34" s="1"/>
      <c r="G34" s="1"/>
      <c r="M34" s="1"/>
    </row>
    <row r="35" spans="1:13" ht="12.75">
      <c r="A35" s="19" t="s">
        <v>77</v>
      </c>
      <c r="B35" t="s">
        <v>78</v>
      </c>
      <c r="C35" t="s">
        <v>79</v>
      </c>
      <c r="D35" s="1">
        <v>21819</v>
      </c>
      <c r="F35">
        <v>750</v>
      </c>
      <c r="G35" t="s">
        <v>146</v>
      </c>
      <c r="I35">
        <v>51</v>
      </c>
      <c r="J35">
        <v>14</v>
      </c>
      <c r="K35">
        <v>5</v>
      </c>
      <c r="L35">
        <v>4</v>
      </c>
      <c r="M35" s="1">
        <v>2000</v>
      </c>
    </row>
    <row r="36" spans="1:13" ht="12.75">
      <c r="A36" s="19" t="s">
        <v>24</v>
      </c>
      <c r="B36" t="s">
        <v>25</v>
      </c>
      <c r="C36" t="s">
        <v>67</v>
      </c>
      <c r="D36" s="1">
        <v>26034</v>
      </c>
      <c r="G36" s="1">
        <v>1500</v>
      </c>
      <c r="I36">
        <v>49</v>
      </c>
      <c r="J36">
        <v>4</v>
      </c>
      <c r="K36">
        <v>2</v>
      </c>
      <c r="L36">
        <v>1</v>
      </c>
      <c r="M36">
        <v>1200</v>
      </c>
    </row>
    <row r="37" spans="1:13" ht="12.75">
      <c r="A37" s="19" t="s">
        <v>97</v>
      </c>
      <c r="B37" t="s">
        <v>98</v>
      </c>
      <c r="C37" t="s">
        <v>159</v>
      </c>
      <c r="D37" s="1">
        <v>18154</v>
      </c>
      <c r="G37" s="1" t="s">
        <v>155</v>
      </c>
      <c r="I37">
        <v>22</v>
      </c>
      <c r="J37">
        <v>6</v>
      </c>
      <c r="K37">
        <v>3</v>
      </c>
      <c r="L37">
        <v>1.5</v>
      </c>
      <c r="M37" s="1">
        <v>1800</v>
      </c>
    </row>
    <row r="38" spans="1:13" ht="12.75">
      <c r="A38" s="19" t="s">
        <v>68</v>
      </c>
      <c r="B38" t="s">
        <v>69</v>
      </c>
      <c r="C38" t="s">
        <v>70</v>
      </c>
      <c r="D38" s="1">
        <v>52051</v>
      </c>
      <c r="E38" t="s">
        <v>148</v>
      </c>
      <c r="G38" s="1">
        <v>2500</v>
      </c>
      <c r="I38">
        <v>52</v>
      </c>
      <c r="J38">
        <v>8</v>
      </c>
      <c r="K38">
        <v>4</v>
      </c>
      <c r="L38">
        <v>3</v>
      </c>
      <c r="M38" s="1">
        <v>3000</v>
      </c>
    </row>
    <row r="39" spans="1:13" ht="12.75">
      <c r="A39" s="19" t="s">
        <v>35</v>
      </c>
      <c r="B39" t="s">
        <v>36</v>
      </c>
      <c r="C39" t="s">
        <v>37</v>
      </c>
      <c r="D39" s="1">
        <v>6287</v>
      </c>
      <c r="G39" s="1"/>
      <c r="M39" s="1"/>
    </row>
    <row r="40" spans="1:13" ht="12.75">
      <c r="A40" s="19" t="s">
        <v>74</v>
      </c>
      <c r="B40" t="s">
        <v>75</v>
      </c>
      <c r="C40" t="s">
        <v>76</v>
      </c>
      <c r="D40" s="1">
        <v>17252</v>
      </c>
      <c r="G40" s="1">
        <v>7000</v>
      </c>
      <c r="I40">
        <v>51</v>
      </c>
      <c r="J40">
        <v>10</v>
      </c>
      <c r="K40">
        <v>5</v>
      </c>
      <c r="L40">
        <v>3.5</v>
      </c>
      <c r="M40" s="1">
        <v>2600</v>
      </c>
    </row>
    <row r="41" spans="1:12" ht="12.75">
      <c r="A41" s="19" t="s">
        <v>92</v>
      </c>
      <c r="B41" t="s">
        <v>93</v>
      </c>
      <c r="C41" t="s">
        <v>30</v>
      </c>
      <c r="D41" s="1">
        <v>43560</v>
      </c>
      <c r="G41" s="1">
        <v>1300</v>
      </c>
      <c r="I41">
        <v>39</v>
      </c>
      <c r="J41">
        <v>6</v>
      </c>
      <c r="K41">
        <v>2</v>
      </c>
      <c r="L41">
        <v>2</v>
      </c>
    </row>
    <row r="42" spans="4:7" ht="12.75">
      <c r="D42" s="1"/>
      <c r="G42" s="1"/>
    </row>
    <row r="43" spans="1:13" ht="12.75">
      <c r="A43" s="20" t="s">
        <v>104</v>
      </c>
      <c r="D43" s="12">
        <f>SUM(D35:D41)/7</f>
        <v>26451</v>
      </c>
      <c r="G43" s="1"/>
      <c r="I43" s="14">
        <f>SUM(I35:I41)/6</f>
        <v>44</v>
      </c>
      <c r="J43" s="14">
        <f>SUM(J35:J41)/6</f>
        <v>8</v>
      </c>
      <c r="K43" s="14">
        <f>SUM(K35:K41)/6</f>
        <v>3.5</v>
      </c>
      <c r="L43" s="14">
        <f>SUM(L35:L41)/6</f>
        <v>2.5</v>
      </c>
      <c r="M43" s="14">
        <f>SUM(M35:M41)/6</f>
        <v>1766.6666666666667</v>
      </c>
    </row>
    <row r="44" spans="4:13" ht="12.75">
      <c r="D44" s="1"/>
      <c r="G44" s="1"/>
      <c r="M44" s="1"/>
    </row>
    <row r="45" spans="1:13" ht="12.75">
      <c r="A45" s="20" t="s">
        <v>59</v>
      </c>
      <c r="D45" s="1"/>
      <c r="G45" s="1"/>
      <c r="M45" s="1"/>
    </row>
    <row r="46" spans="1:13" ht="12.75">
      <c r="A46" s="20"/>
      <c r="D46" s="1"/>
      <c r="G46" s="1"/>
      <c r="M46" s="1"/>
    </row>
    <row r="47" spans="1:13" ht="12.75">
      <c r="A47" s="19" t="s">
        <v>143</v>
      </c>
      <c r="B47" t="s">
        <v>142</v>
      </c>
      <c r="C47" t="s">
        <v>141</v>
      </c>
      <c r="D47" s="1">
        <v>14376</v>
      </c>
      <c r="E47" t="s">
        <v>113</v>
      </c>
      <c r="G47" t="s">
        <v>111</v>
      </c>
      <c r="H47" t="s">
        <v>112</v>
      </c>
      <c r="I47">
        <v>37</v>
      </c>
      <c r="J47">
        <v>8</v>
      </c>
      <c r="K47" t="s">
        <v>114</v>
      </c>
      <c r="L47">
        <v>2</v>
      </c>
      <c r="M47" s="1">
        <v>1200</v>
      </c>
    </row>
    <row r="48" spans="1:13" ht="12.75">
      <c r="A48" s="19" t="s">
        <v>9</v>
      </c>
      <c r="B48" t="s">
        <v>12</v>
      </c>
      <c r="C48" t="s">
        <v>11</v>
      </c>
      <c r="D48" s="1">
        <v>36739</v>
      </c>
      <c r="E48" t="s">
        <v>167</v>
      </c>
      <c r="G48" t="s">
        <v>166</v>
      </c>
      <c r="I48">
        <v>36</v>
      </c>
      <c r="J48">
        <v>12</v>
      </c>
      <c r="K48">
        <v>5</v>
      </c>
      <c r="L48">
        <v>2.5</v>
      </c>
      <c r="M48" s="1">
        <v>3000</v>
      </c>
    </row>
    <row r="49" ht="12.75">
      <c r="D49" s="1"/>
    </row>
    <row r="50" spans="1:13" ht="12.75">
      <c r="A50" s="20" t="s">
        <v>105</v>
      </c>
      <c r="D50" s="12">
        <f>SUM(D47:D48)/2</f>
        <v>25557.5</v>
      </c>
      <c r="I50" s="9">
        <f>SUM(I47:I48)/2</f>
        <v>36.5</v>
      </c>
      <c r="J50" s="9">
        <f>SUM(J47:J48)/2</f>
        <v>10</v>
      </c>
      <c r="K50" s="9">
        <v>4</v>
      </c>
      <c r="L50" s="9">
        <f>SUM(L47:L48)/2</f>
        <v>2.25</v>
      </c>
      <c r="M50" s="14">
        <f>SUM(M47:M48)/2</f>
        <v>2100</v>
      </c>
    </row>
    <row r="51" spans="4:13" ht="12.75">
      <c r="D51" s="1"/>
      <c r="G51" s="1"/>
      <c r="M51" s="1"/>
    </row>
    <row r="52" ht="12.75">
      <c r="A52" s="20" t="s">
        <v>60</v>
      </c>
    </row>
    <row r="53" ht="12.75">
      <c r="A53" s="20"/>
    </row>
    <row r="54" spans="1:13" ht="12.75">
      <c r="A54" s="19" t="s">
        <v>121</v>
      </c>
      <c r="B54" t="s">
        <v>119</v>
      </c>
      <c r="C54" t="s">
        <v>120</v>
      </c>
      <c r="D54" s="1">
        <v>10000</v>
      </c>
      <c r="F54">
        <v>400</v>
      </c>
      <c r="G54" t="s">
        <v>117</v>
      </c>
      <c r="I54">
        <v>49</v>
      </c>
      <c r="J54">
        <v>6</v>
      </c>
      <c r="K54">
        <v>2</v>
      </c>
      <c r="L54">
        <v>1</v>
      </c>
      <c r="M54" s="1">
        <v>1400</v>
      </c>
    </row>
    <row r="55" spans="1:13" ht="12.75">
      <c r="A55" s="19" t="s">
        <v>43</v>
      </c>
      <c r="B55" t="s">
        <v>44</v>
      </c>
      <c r="C55" t="s">
        <v>45</v>
      </c>
      <c r="D55" s="1">
        <v>20503</v>
      </c>
      <c r="H55" t="s">
        <v>46</v>
      </c>
      <c r="I55">
        <v>52</v>
      </c>
      <c r="J55">
        <v>6</v>
      </c>
      <c r="K55">
        <v>3</v>
      </c>
      <c r="L55">
        <v>2</v>
      </c>
      <c r="M55" s="1">
        <v>1800</v>
      </c>
    </row>
    <row r="56" spans="1:12" ht="12.75">
      <c r="A56" s="19" t="s">
        <v>13</v>
      </c>
      <c r="B56" t="s">
        <v>23</v>
      </c>
      <c r="C56" t="s">
        <v>14</v>
      </c>
      <c r="D56" s="1">
        <v>90169</v>
      </c>
      <c r="G56" t="s">
        <v>168</v>
      </c>
      <c r="I56">
        <v>37</v>
      </c>
      <c r="J56">
        <v>22</v>
      </c>
      <c r="K56">
        <v>8</v>
      </c>
      <c r="L56">
        <v>5</v>
      </c>
    </row>
    <row r="57" spans="1:12" ht="12.75">
      <c r="A57" s="19" t="s">
        <v>21</v>
      </c>
      <c r="B57" t="s">
        <v>22</v>
      </c>
      <c r="C57" t="s">
        <v>14</v>
      </c>
      <c r="D57" s="1">
        <v>90169</v>
      </c>
      <c r="G57" t="s">
        <v>171</v>
      </c>
      <c r="I57">
        <v>14</v>
      </c>
      <c r="J57">
        <v>8</v>
      </c>
      <c r="K57">
        <v>2</v>
      </c>
      <c r="L57">
        <v>2</v>
      </c>
    </row>
    <row r="58" spans="1:13" ht="12.75">
      <c r="A58" s="19" t="s">
        <v>125</v>
      </c>
      <c r="B58" t="s">
        <v>29</v>
      </c>
      <c r="C58" t="s">
        <v>28</v>
      </c>
      <c r="D58" s="1">
        <v>126324</v>
      </c>
      <c r="E58" s="2"/>
      <c r="F58">
        <v>260</v>
      </c>
      <c r="G58">
        <v>750</v>
      </c>
      <c r="I58">
        <v>38</v>
      </c>
      <c r="J58" s="3">
        <v>4</v>
      </c>
      <c r="K58" t="s">
        <v>173</v>
      </c>
      <c r="L58">
        <v>1</v>
      </c>
      <c r="M58" s="1">
        <v>800</v>
      </c>
    </row>
    <row r="59" spans="1:12" ht="12.75">
      <c r="A59" s="19" t="s">
        <v>145</v>
      </c>
      <c r="B59" t="s">
        <v>107</v>
      </c>
      <c r="D59" t="s">
        <v>129</v>
      </c>
      <c r="G59" t="s">
        <v>158</v>
      </c>
      <c r="I59">
        <v>46</v>
      </c>
      <c r="J59">
        <v>9</v>
      </c>
      <c r="K59" t="s">
        <v>172</v>
      </c>
      <c r="L59">
        <v>1.5</v>
      </c>
    </row>
    <row r="60" spans="1:12" ht="12.75">
      <c r="A60" s="19" t="s">
        <v>147</v>
      </c>
      <c r="B60" t="s">
        <v>108</v>
      </c>
      <c r="C60" t="s">
        <v>110</v>
      </c>
      <c r="D60" t="s">
        <v>122</v>
      </c>
      <c r="F60">
        <v>430</v>
      </c>
      <c r="G60" t="s">
        <v>109</v>
      </c>
      <c r="I60">
        <v>43</v>
      </c>
      <c r="J60">
        <v>6</v>
      </c>
      <c r="K60">
        <v>2</v>
      </c>
      <c r="L60">
        <v>1</v>
      </c>
    </row>
    <row r="61" spans="1:12" ht="12.75">
      <c r="A61" s="19" t="s">
        <v>145</v>
      </c>
      <c r="B61" t="s">
        <v>157</v>
      </c>
      <c r="D61" t="s">
        <v>130</v>
      </c>
      <c r="G61" s="1">
        <v>1650</v>
      </c>
      <c r="I61" t="s">
        <v>122</v>
      </c>
      <c r="J61">
        <v>5</v>
      </c>
      <c r="K61">
        <v>3</v>
      </c>
      <c r="L61">
        <v>1</v>
      </c>
    </row>
    <row r="62" spans="4:13" ht="12.75">
      <c r="D62" s="1"/>
      <c r="E62" s="2"/>
      <c r="J62" s="3"/>
      <c r="M62" s="1"/>
    </row>
    <row r="63" spans="1:13" s="9" customFormat="1" ht="12.75">
      <c r="A63" s="20" t="s">
        <v>38</v>
      </c>
      <c r="D63" s="12">
        <f>SUM(D54:D58)/5</f>
        <v>67433</v>
      </c>
      <c r="E63" s="15"/>
      <c r="I63" s="13">
        <f>SUM(I54:I60)/7</f>
        <v>39.857142857142854</v>
      </c>
      <c r="J63" s="16">
        <f>SUM(J54:J61)/8</f>
        <v>8.25</v>
      </c>
      <c r="K63" s="16">
        <f>SUM(K54:K61)/8</f>
        <v>2.5</v>
      </c>
      <c r="L63" s="16">
        <f>SUM(L54:L61)/8</f>
        <v>1.8125</v>
      </c>
      <c r="M63" s="12">
        <f>SUM(M54:M55)+(M58)/3</f>
        <v>3466.6666666666665</v>
      </c>
    </row>
    <row r="64" spans="4:13" ht="12.75">
      <c r="D64" s="1"/>
      <c r="E64" s="2"/>
      <c r="J64" s="3"/>
      <c r="M64" s="1"/>
    </row>
    <row r="65" spans="1:13" ht="12.75">
      <c r="A65" s="20" t="s">
        <v>64</v>
      </c>
      <c r="D65" s="1"/>
      <c r="M65" s="1"/>
    </row>
    <row r="67" spans="1:12" ht="12.75">
      <c r="A67" s="19" t="s">
        <v>7</v>
      </c>
      <c r="B67" t="s">
        <v>8</v>
      </c>
      <c r="C67" t="s">
        <v>10</v>
      </c>
      <c r="D67" s="1">
        <v>435600</v>
      </c>
      <c r="G67" t="s">
        <v>165</v>
      </c>
      <c r="I67">
        <v>52</v>
      </c>
      <c r="J67">
        <v>8</v>
      </c>
      <c r="K67">
        <v>3</v>
      </c>
      <c r="L67">
        <v>2.5</v>
      </c>
    </row>
    <row r="68" spans="1:13" ht="12.75">
      <c r="A68" s="19" t="s">
        <v>51</v>
      </c>
      <c r="B68" t="s">
        <v>52</v>
      </c>
      <c r="C68" t="s">
        <v>53</v>
      </c>
      <c r="D68" s="1">
        <v>4356000</v>
      </c>
      <c r="G68" t="s">
        <v>54</v>
      </c>
      <c r="I68">
        <v>52</v>
      </c>
      <c r="J68">
        <v>8</v>
      </c>
      <c r="K68">
        <v>4</v>
      </c>
      <c r="L68">
        <v>3</v>
      </c>
      <c r="M68" s="1">
        <v>2500</v>
      </c>
    </row>
    <row r="70" spans="1:13" s="9" customFormat="1" ht="12.75">
      <c r="A70" s="20" t="s">
        <v>39</v>
      </c>
      <c r="D70" s="12">
        <f>SUM(D67:D68)/2</f>
        <v>2395800</v>
      </c>
      <c r="I70" s="9">
        <f>SUM(I67:I68)/2</f>
        <v>52</v>
      </c>
      <c r="J70" s="9">
        <f>SUM(J67:J68)/2</f>
        <v>8</v>
      </c>
      <c r="K70" s="9">
        <f>SUM(K67:K68)/2</f>
        <v>3.5</v>
      </c>
      <c r="L70" s="14">
        <f>SUM(L67:L68)/2</f>
        <v>2.75</v>
      </c>
      <c r="M70" s="14">
        <f>SUM(M67:M68)/2</f>
        <v>1250</v>
      </c>
    </row>
    <row r="72" ht="12.75">
      <c r="A72" s="20" t="s">
        <v>63</v>
      </c>
    </row>
    <row r="74" spans="1:13" ht="12.75">
      <c r="A74" s="19" t="s">
        <v>94</v>
      </c>
      <c r="B74" t="s">
        <v>95</v>
      </c>
      <c r="C74" t="s">
        <v>96</v>
      </c>
      <c r="D74" s="1">
        <v>84506</v>
      </c>
      <c r="G74" s="1" t="s">
        <v>154</v>
      </c>
      <c r="I74">
        <v>35</v>
      </c>
      <c r="J74">
        <v>10</v>
      </c>
      <c r="K74">
        <v>4</v>
      </c>
      <c r="L74">
        <v>2.5</v>
      </c>
      <c r="M74" s="1">
        <v>3500</v>
      </c>
    </row>
    <row r="75" spans="1:13" ht="12.75">
      <c r="A75" s="19" t="s">
        <v>31</v>
      </c>
      <c r="B75" t="s">
        <v>40</v>
      </c>
      <c r="C75" t="s">
        <v>41</v>
      </c>
      <c r="D75" s="1">
        <v>174240</v>
      </c>
      <c r="G75" t="s">
        <v>42</v>
      </c>
      <c r="I75">
        <v>52</v>
      </c>
      <c r="J75">
        <v>8</v>
      </c>
      <c r="K75">
        <v>4</v>
      </c>
      <c r="L75">
        <v>2.5</v>
      </c>
      <c r="M75" s="1">
        <v>2700</v>
      </c>
    </row>
    <row r="76" spans="1:13" ht="12.75">
      <c r="A76" s="19" t="s">
        <v>123</v>
      </c>
      <c r="B76" t="s">
        <v>124</v>
      </c>
      <c r="C76" t="s">
        <v>27</v>
      </c>
      <c r="D76" s="1">
        <v>435600</v>
      </c>
      <c r="E76" t="s">
        <v>116</v>
      </c>
      <c r="I76">
        <v>47</v>
      </c>
      <c r="J76">
        <v>10</v>
      </c>
      <c r="K76" t="s">
        <v>115</v>
      </c>
      <c r="L76">
        <v>2</v>
      </c>
      <c r="M76" s="1">
        <v>1800</v>
      </c>
    </row>
    <row r="78" spans="1:13" s="9" customFormat="1" ht="12.75">
      <c r="A78" s="20" t="s">
        <v>32</v>
      </c>
      <c r="D78" s="14">
        <f>SUM(D74:D76)/3</f>
        <v>231448.66666666666</v>
      </c>
      <c r="I78" s="14">
        <f>SUM(I74:I76)/3</f>
        <v>44.666666666666664</v>
      </c>
      <c r="J78" s="14">
        <f>SUM(J74:J76)/3</f>
        <v>9.333333333333334</v>
      </c>
      <c r="K78" s="14">
        <f>SUM(K74:K76)/3</f>
        <v>2.6666666666666665</v>
      </c>
      <c r="L78" s="14">
        <f>SUM(L74:L76)/3</f>
        <v>2.3333333333333335</v>
      </c>
      <c r="M78" s="14">
        <f>SUM(M74:M76)/3</f>
        <v>2666.6666666666665</v>
      </c>
    </row>
  </sheetData>
  <sheetProtection/>
  <printOptions gridLines="1"/>
  <pageMargins left="0.75" right="0.75" top="0.35" bottom="0.24" header="0.5" footer="0.17"/>
  <pageSetup fitToHeight="1" fitToWidth="1" horizontalDpi="600" verticalDpi="600" orientation="landscape" scale="56" r:id="rId1"/>
  <headerFooter alignWithMargins="0">
    <oddHeader>&amp;RDraft&amp;D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 Elizabeth Tech Dept</dc:creator>
  <cp:keywords/>
  <dc:description/>
  <cp:lastModifiedBy>michael.mcgovern</cp:lastModifiedBy>
  <cp:lastPrinted>2012-07-23T17:21:02Z</cp:lastPrinted>
  <dcterms:created xsi:type="dcterms:W3CDTF">2011-10-06T17:11:08Z</dcterms:created>
  <dcterms:modified xsi:type="dcterms:W3CDTF">2012-07-23T17:29:18Z</dcterms:modified>
  <cp:category/>
  <cp:version/>
  <cp:contentType/>
  <cp:contentStatus/>
</cp:coreProperties>
</file>